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\OneDrive\Documents\acle\Accounts and Budgets\"/>
    </mc:Choice>
  </mc:AlternateContent>
  <xr:revisionPtr revIDLastSave="50" documentId="8_{43D3FEF5-3A54-4689-968B-A8FBE4C31911}" xr6:coauthVersionLast="45" xr6:coauthVersionMax="45" xr10:uidLastSave="{90FDFBB1-8659-4C66-9318-5ACB2EE04389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7" i="1" l="1"/>
  <c r="N77" i="1" s="1"/>
  <c r="M51" i="1"/>
  <c r="F51" i="1"/>
  <c r="L11" i="1" l="1"/>
  <c r="L12" i="1"/>
  <c r="E12" i="1"/>
  <c r="M23" i="1"/>
  <c r="L14" i="1"/>
  <c r="F39" i="1"/>
  <c r="F52" i="1" s="1"/>
  <c r="E33" i="1"/>
  <c r="E32" i="1"/>
  <c r="E30" i="1"/>
  <c r="E29" i="1"/>
  <c r="E27" i="1"/>
  <c r="E26" i="1"/>
  <c r="F23" i="1"/>
  <c r="F22" i="1"/>
  <c r="M79" i="1"/>
  <c r="L79" i="1"/>
  <c r="J79" i="1"/>
  <c r="E14" i="1" s="1"/>
  <c r="G79" i="1"/>
  <c r="H78" i="1"/>
  <c r="K78" i="1" s="1"/>
  <c r="N78" i="1" s="1"/>
  <c r="H76" i="1"/>
  <c r="K76" i="1" s="1"/>
  <c r="N76" i="1" s="1"/>
  <c r="H75" i="1"/>
  <c r="K75" i="1" s="1"/>
  <c r="N75" i="1" s="1"/>
  <c r="H74" i="1"/>
  <c r="K74" i="1" s="1"/>
  <c r="N74" i="1" s="1"/>
  <c r="H73" i="1"/>
  <c r="K73" i="1" s="1"/>
  <c r="N73" i="1" s="1"/>
  <c r="H72" i="1"/>
  <c r="K72" i="1" s="1"/>
  <c r="N72" i="1" s="1"/>
  <c r="H71" i="1"/>
  <c r="K71" i="1" s="1"/>
  <c r="N71" i="1" s="1"/>
  <c r="H70" i="1"/>
  <c r="K70" i="1" s="1"/>
  <c r="N70" i="1" s="1"/>
  <c r="H69" i="1"/>
  <c r="K69" i="1" s="1"/>
  <c r="N69" i="1" s="1"/>
  <c r="H68" i="1"/>
  <c r="K68" i="1" s="1"/>
  <c r="N68" i="1" s="1"/>
  <c r="H67" i="1"/>
  <c r="K67" i="1" s="1"/>
  <c r="N67" i="1" s="1"/>
  <c r="H66" i="1"/>
  <c r="K66" i="1" s="1"/>
  <c r="N66" i="1" s="1"/>
  <c r="E79" i="1"/>
  <c r="H79" i="1" l="1"/>
  <c r="N79" i="1"/>
  <c r="I79" i="1"/>
  <c r="F79" i="1" l="1"/>
  <c r="K79" i="1" l="1"/>
  <c r="M56" i="1"/>
  <c r="M34" i="1"/>
  <c r="L15" i="1" s="1"/>
  <c r="M16" i="1" s="1"/>
  <c r="F34" i="1"/>
  <c r="F35" i="1" s="1"/>
  <c r="E15" i="1" l="1"/>
  <c r="F16" i="1" s="1"/>
  <c r="M37" i="1"/>
  <c r="M52" i="1" s="1"/>
  <c r="M20" i="1"/>
  <c r="M35" i="1" s="1"/>
  <c r="F18" i="1" l="1"/>
  <c r="F54" i="1" s="1"/>
  <c r="F60" i="1" s="1"/>
  <c r="M7" i="1" l="1"/>
  <c r="M18" i="1" s="1"/>
  <c r="M54" i="1" s="1"/>
  <c r="M58" i="1" s="1"/>
  <c r="M60" i="1" l="1"/>
  <c r="F58" i="1"/>
</calcChain>
</file>

<file path=xl/sharedStrings.xml><?xml version="1.0" encoding="utf-8"?>
<sst xmlns="http://schemas.openxmlformats.org/spreadsheetml/2006/main" count="113" uniqueCount="80">
  <si>
    <t>Acle Parish Council</t>
  </si>
  <si>
    <t>Transfers to reserves:</t>
  </si>
  <si>
    <t>Fletcher Room</t>
  </si>
  <si>
    <t>War memorial</t>
  </si>
  <si>
    <t>Repairs to memorials</t>
  </si>
  <si>
    <t>Cemetery extension</t>
  </si>
  <si>
    <t>Street lights</t>
  </si>
  <si>
    <t>Christmas lights</t>
  </si>
  <si>
    <t>Clock</t>
  </si>
  <si>
    <t>Play areas</t>
  </si>
  <si>
    <t>Village facilities</t>
  </si>
  <si>
    <t>Election</t>
  </si>
  <si>
    <t>Plus investment in Gov't stocks</t>
  </si>
  <si>
    <t>£</t>
  </si>
  <si>
    <t>Transfers from reserves:</t>
  </si>
  <si>
    <t>Legal fees</t>
  </si>
  <si>
    <t>Estimated surplus for year</t>
  </si>
  <si>
    <t>31.3.2018</t>
  </si>
  <si>
    <t>Gov't stocks , estimated</t>
  </si>
  <si>
    <t>2018- 19</t>
  </si>
  <si>
    <t>31.3.2019</t>
  </si>
  <si>
    <t>Earmarked reserves b/f 1.4.2019</t>
  </si>
  <si>
    <t>Earmarked reserves c/f 31.3.2020</t>
  </si>
  <si>
    <t>Capital Reserve b/f 1.4.2019</t>
  </si>
  <si>
    <t>Capital Reserve c/f 31.3.2020</t>
  </si>
  <si>
    <t>Total reserves at 31.3.2020</t>
  </si>
  <si>
    <t>2019- 20</t>
  </si>
  <si>
    <t>31.3.2020</t>
  </si>
  <si>
    <t>Increase in total reserves over year</t>
  </si>
  <si>
    <t>Allotments</t>
  </si>
  <si>
    <t xml:space="preserve">Allotments </t>
  </si>
  <si>
    <t>Estimated accounts for the year ended 31st March 2020 and Budget for the year ending 31st March 2021</t>
  </si>
  <si>
    <t>Estimated current year ending 31.3.2020</t>
  </si>
  <si>
    <t>Budget for year ending 31.3.2021</t>
  </si>
  <si>
    <t>General reserves b/f 1.4.2019 - per accounts</t>
  </si>
  <si>
    <t>General reserves b/f 1.4.2020</t>
  </si>
  <si>
    <t>2018 -19</t>
  </si>
  <si>
    <t>2019-20</t>
  </si>
  <si>
    <t>Estimated General Reserves c/f 31.3.2020</t>
  </si>
  <si>
    <t>General reserves c/f 31.3.2021</t>
  </si>
  <si>
    <t>Earmarked reserves b/f 1.4.2020</t>
  </si>
  <si>
    <t>Earmarked reserves c/f 31.3.2021</t>
  </si>
  <si>
    <t>Capital Reserve b/f 1.4.2020</t>
  </si>
  <si>
    <t>Capital Reserve c/f 31.3.2021</t>
  </si>
  <si>
    <t>Total reserves at 31.3.2021</t>
  </si>
  <si>
    <t>b/f</t>
  </si>
  <si>
    <t>added</t>
  </si>
  <si>
    <t>used</t>
  </si>
  <si>
    <t>c/f</t>
  </si>
  <si>
    <t>31.3.2021</t>
  </si>
  <si>
    <t>20-21</t>
  </si>
  <si>
    <t>page 5</t>
  </si>
  <si>
    <t>Rec Centre projects</t>
  </si>
  <si>
    <t xml:space="preserve">Street lights </t>
  </si>
  <si>
    <t>Transfer to capital reserve</t>
  </si>
  <si>
    <t>Overage on Springfield houses</t>
  </si>
  <si>
    <t>Toilets at Rec Centre</t>
  </si>
  <si>
    <t>Tennis netting</t>
  </si>
  <si>
    <t>Memorial tablet</t>
  </si>
  <si>
    <t xml:space="preserve">Patio area </t>
  </si>
  <si>
    <t>Tennis club resurfacing</t>
  </si>
  <si>
    <t>Transfer from capital reserve</t>
  </si>
  <si>
    <t>Transfers from earmarked reserves:</t>
  </si>
  <si>
    <t>Transfers to earmarked reserves</t>
  </si>
  <si>
    <t>Increase in general reserve for year</t>
  </si>
  <si>
    <t>New clock mechanism</t>
  </si>
  <si>
    <t>Lands Trust shed</t>
  </si>
  <si>
    <t>Springfield legal fees</t>
  </si>
  <si>
    <t>Parking management</t>
  </si>
  <si>
    <t>Estimated total cash and stocks at 31.3.2020</t>
  </si>
  <si>
    <t>Estimated total cash and stocks at 31.3.2021</t>
  </si>
  <si>
    <t>Decrease in total reserves over year:</t>
  </si>
  <si>
    <t>Earmarked Reserves:</t>
  </si>
  <si>
    <t>Generator</t>
  </si>
  <si>
    <t>Vehicle activated sign</t>
  </si>
  <si>
    <t>Add:</t>
  </si>
  <si>
    <t>Less:</t>
  </si>
  <si>
    <t>Transfers from earmarked reserves</t>
  </si>
  <si>
    <t>Barclays building</t>
  </si>
  <si>
    <t>page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</si>
</sst>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0" fontId="0" fillId="0" borderId="1" xfId="0" applyBorder="1"/>
    <xf numFmtId="0" fontId="0" fillId="0" borderId="0" xfId="0" applyAlignment="1">
      <alignment horizontal="right"/>
    </xf>
    <xf numFmtId="164" fontId="2" fillId="0" borderId="3" xfId="0" applyNumberFormat="1" applyFont="1" applyBorder="1"/>
    <xf numFmtId="164" fontId="2" fillId="0" borderId="0" xfId="0" applyNumberFormat="1" applyFont="1" applyBorder="1"/>
    <xf numFmtId="164" fontId="0" fillId="0" borderId="0" xfId="1" applyNumberFormat="1" applyFont="1" applyFill="1" applyBorder="1"/>
    <xf numFmtId="0" fontId="0" fillId="0" borderId="0" xfId="0" applyFont="1"/>
    <xf numFmtId="164" fontId="0" fillId="0" borderId="4" xfId="1" applyNumberFormat="1" applyFont="1" applyBorder="1"/>
    <xf numFmtId="164" fontId="0" fillId="0" borderId="5" xfId="1" applyNumberFormat="1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164" fontId="0" fillId="0" borderId="0" xfId="0" applyNumberFormat="1" applyFont="1"/>
    <xf numFmtId="164" fontId="1" fillId="0" borderId="0" xfId="1" applyNumberFormat="1" applyFont="1"/>
    <xf numFmtId="164" fontId="0" fillId="0" borderId="4" xfId="0" applyNumberFormat="1" applyFont="1" applyBorder="1"/>
    <xf numFmtId="164" fontId="1" fillId="0" borderId="5" xfId="1" applyNumberFormat="1" applyFont="1" applyBorder="1"/>
    <xf numFmtId="164" fontId="1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tabSelected="1" workbookViewId="0">
      <selection activeCell="J2" sqref="J2"/>
    </sheetView>
  </sheetViews>
  <sheetFormatPr defaultRowHeight="15" x14ac:dyDescent="0.25"/>
  <cols>
    <col min="5" max="5" width="11.5703125" bestFit="1" customWidth="1"/>
    <col min="6" max="6" width="11.7109375" bestFit="1" customWidth="1"/>
    <col min="7" max="7" width="11.5703125" bestFit="1" customWidth="1"/>
    <col min="8" max="8" width="12.5703125" bestFit="1" customWidth="1"/>
    <col min="10" max="10" width="10.5703125" bestFit="1" customWidth="1"/>
    <col min="12" max="13" width="10.5703125" bestFit="1" customWidth="1"/>
  </cols>
  <sheetData>
    <row r="1" spans="1:13" x14ac:dyDescent="0.25">
      <c r="A1" s="1" t="s">
        <v>0</v>
      </c>
      <c r="J1" t="s">
        <v>79</v>
      </c>
    </row>
    <row r="2" spans="1:13" x14ac:dyDescent="0.25">
      <c r="A2" s="1"/>
    </row>
    <row r="3" spans="1:13" x14ac:dyDescent="0.25">
      <c r="A3" s="1" t="s">
        <v>31</v>
      </c>
    </row>
    <row r="5" spans="1:13" x14ac:dyDescent="0.25">
      <c r="A5" s="1" t="s">
        <v>32</v>
      </c>
      <c r="F5" s="12" t="s">
        <v>13</v>
      </c>
      <c r="H5" s="1" t="s">
        <v>33</v>
      </c>
      <c r="M5" s="12" t="s">
        <v>13</v>
      </c>
    </row>
    <row r="7" spans="1:13" x14ac:dyDescent="0.25">
      <c r="A7" s="1" t="s">
        <v>34</v>
      </c>
      <c r="E7" s="2"/>
      <c r="F7" s="23">
        <v>108493</v>
      </c>
      <c r="H7" s="1" t="s">
        <v>35</v>
      </c>
      <c r="M7" s="4">
        <f>+F18</f>
        <v>140794</v>
      </c>
    </row>
    <row r="8" spans="1:13" x14ac:dyDescent="0.25">
      <c r="E8" s="2"/>
      <c r="F8" s="2"/>
    </row>
    <row r="9" spans="1:13" x14ac:dyDescent="0.25">
      <c r="A9" t="s">
        <v>16</v>
      </c>
      <c r="E9" s="2">
        <v>142647</v>
      </c>
      <c r="F9" s="6"/>
      <c r="G9" t="s">
        <v>51</v>
      </c>
      <c r="H9" t="s">
        <v>16</v>
      </c>
      <c r="L9" s="2">
        <v>20906</v>
      </c>
      <c r="M9" s="6"/>
    </row>
    <row r="10" spans="1:13" x14ac:dyDescent="0.25">
      <c r="E10" s="2"/>
      <c r="F10" s="6"/>
      <c r="L10" s="2"/>
      <c r="M10" s="6"/>
    </row>
    <row r="11" spans="1:13" x14ac:dyDescent="0.25">
      <c r="A11" t="s">
        <v>54</v>
      </c>
      <c r="E11" s="2">
        <v>-247963</v>
      </c>
      <c r="F11" s="6"/>
      <c r="H11" t="s">
        <v>54</v>
      </c>
      <c r="L11" s="2">
        <f>-M39</f>
        <v>0</v>
      </c>
      <c r="M11" s="6"/>
    </row>
    <row r="12" spans="1:13" x14ac:dyDescent="0.25">
      <c r="A12" t="s">
        <v>61</v>
      </c>
      <c r="E12" s="2">
        <f>-F51</f>
        <v>66667</v>
      </c>
      <c r="F12" s="6"/>
      <c r="H12" t="s">
        <v>61</v>
      </c>
      <c r="L12" s="2">
        <f>-M51</f>
        <v>14275</v>
      </c>
      <c r="M12" s="6"/>
    </row>
    <row r="13" spans="1:13" x14ac:dyDescent="0.25">
      <c r="E13" s="2"/>
      <c r="F13" s="6"/>
      <c r="L13" s="2"/>
      <c r="M13" s="6"/>
    </row>
    <row r="14" spans="1:13" x14ac:dyDescent="0.25">
      <c r="A14" t="s">
        <v>62</v>
      </c>
      <c r="E14" s="2">
        <f>-J79</f>
        <v>96500</v>
      </c>
      <c r="F14" s="6"/>
      <c r="H14" t="s">
        <v>77</v>
      </c>
      <c r="L14" s="2">
        <f>-M69</f>
        <v>5000</v>
      </c>
      <c r="M14" s="6"/>
    </row>
    <row r="15" spans="1:13" x14ac:dyDescent="0.25">
      <c r="A15" t="s">
        <v>63</v>
      </c>
      <c r="E15" s="3">
        <f>-F34</f>
        <v>-25550</v>
      </c>
      <c r="F15" s="3"/>
      <c r="H15" t="s">
        <v>63</v>
      </c>
      <c r="L15" s="3">
        <f>-M34</f>
        <v>-25550</v>
      </c>
      <c r="M15" s="3"/>
    </row>
    <row r="16" spans="1:13" x14ac:dyDescent="0.25">
      <c r="A16" t="s">
        <v>64</v>
      </c>
      <c r="E16" s="2"/>
      <c r="F16" s="6">
        <f>E9+E11+E12+E14+E15</f>
        <v>32301</v>
      </c>
      <c r="H16" t="s">
        <v>64</v>
      </c>
      <c r="L16" s="15"/>
      <c r="M16" s="6">
        <f>+L9+L15+L14</f>
        <v>356</v>
      </c>
    </row>
    <row r="17" spans="1:13" x14ac:dyDescent="0.25">
      <c r="E17" s="2"/>
      <c r="F17" s="6"/>
      <c r="M17" s="6"/>
    </row>
    <row r="18" spans="1:13" ht="15.75" thickBot="1" x14ac:dyDescent="0.3">
      <c r="A18" s="1" t="s">
        <v>38</v>
      </c>
      <c r="E18" s="2"/>
      <c r="F18" s="7">
        <f>+F7+F8+F16</f>
        <v>140794</v>
      </c>
      <c r="H18" s="1" t="s">
        <v>39</v>
      </c>
      <c r="M18" s="7">
        <f>+M7+M16</f>
        <v>141150</v>
      </c>
    </row>
    <row r="19" spans="1:13" ht="15.75" thickTop="1" x14ac:dyDescent="0.25">
      <c r="E19" s="2"/>
      <c r="F19" s="6"/>
    </row>
    <row r="20" spans="1:13" x14ac:dyDescent="0.25">
      <c r="A20" s="1" t="s">
        <v>21</v>
      </c>
      <c r="E20" s="2"/>
      <c r="F20" s="23">
        <v>199082</v>
      </c>
      <c r="H20" s="1" t="s">
        <v>40</v>
      </c>
      <c r="M20" s="4">
        <f>+F35</f>
        <v>128132</v>
      </c>
    </row>
    <row r="21" spans="1:13" x14ac:dyDescent="0.25">
      <c r="A21" s="16" t="s">
        <v>14</v>
      </c>
      <c r="E21" s="6"/>
      <c r="F21" s="2"/>
      <c r="H21" s="16" t="s">
        <v>14</v>
      </c>
      <c r="M21" s="4"/>
    </row>
    <row r="22" spans="1:13" x14ac:dyDescent="0.25">
      <c r="A22" s="1"/>
      <c r="B22" t="s">
        <v>52</v>
      </c>
      <c r="E22" s="6"/>
      <c r="F22" s="2">
        <f>J78</f>
        <v>-5000</v>
      </c>
      <c r="H22" s="1"/>
      <c r="M22" s="4"/>
    </row>
    <row r="23" spans="1:13" x14ac:dyDescent="0.25">
      <c r="A23" s="1"/>
      <c r="B23" t="s">
        <v>5</v>
      </c>
      <c r="E23" s="6"/>
      <c r="F23" s="2">
        <f>J69</f>
        <v>-90000</v>
      </c>
      <c r="H23" s="16" t="s">
        <v>5</v>
      </c>
      <c r="M23" s="4">
        <f>M69</f>
        <v>-5000</v>
      </c>
    </row>
    <row r="24" spans="1:13" x14ac:dyDescent="0.25">
      <c r="A24" s="1"/>
      <c r="B24" t="s">
        <v>53</v>
      </c>
      <c r="E24" s="6"/>
      <c r="F24" s="2">
        <v>-1500</v>
      </c>
      <c r="H24" s="1"/>
      <c r="M24" s="4"/>
    </row>
    <row r="25" spans="1:13" x14ac:dyDescent="0.25">
      <c r="A25" t="s">
        <v>1</v>
      </c>
      <c r="E25" s="2"/>
      <c r="F25" s="2"/>
      <c r="H25" t="s">
        <v>1</v>
      </c>
    </row>
    <row r="26" spans="1:13" x14ac:dyDescent="0.25">
      <c r="B26" t="s">
        <v>2</v>
      </c>
      <c r="E26" s="2">
        <f>I66</f>
        <v>3000</v>
      </c>
      <c r="F26" s="2"/>
      <c r="H26" t="s">
        <v>2</v>
      </c>
      <c r="L26" s="2">
        <v>3000</v>
      </c>
    </row>
    <row r="27" spans="1:13" x14ac:dyDescent="0.25">
      <c r="B27" t="s">
        <v>29</v>
      </c>
      <c r="E27" s="2">
        <f>I70</f>
        <v>300</v>
      </c>
      <c r="F27" s="2"/>
      <c r="H27" t="s">
        <v>29</v>
      </c>
      <c r="L27" s="2">
        <v>300</v>
      </c>
    </row>
    <row r="28" spans="1:13" x14ac:dyDescent="0.25">
      <c r="B28" t="s">
        <v>6</v>
      </c>
      <c r="E28" s="2">
        <v>1000</v>
      </c>
      <c r="F28" s="2"/>
      <c r="H28" t="s">
        <v>6</v>
      </c>
      <c r="L28" s="2">
        <v>1000</v>
      </c>
    </row>
    <row r="29" spans="1:13" x14ac:dyDescent="0.25">
      <c r="B29" t="s">
        <v>11</v>
      </c>
      <c r="E29" s="2">
        <f>I74</f>
        <v>150</v>
      </c>
      <c r="F29" s="2"/>
      <c r="H29" t="s">
        <v>11</v>
      </c>
      <c r="L29" s="2">
        <v>150</v>
      </c>
    </row>
    <row r="30" spans="1:13" x14ac:dyDescent="0.25">
      <c r="B30" t="s">
        <v>8</v>
      </c>
      <c r="E30" s="2">
        <f>I75</f>
        <v>100</v>
      </c>
      <c r="F30" s="2"/>
      <c r="H30" t="s">
        <v>8</v>
      </c>
      <c r="L30" s="2">
        <v>100</v>
      </c>
    </row>
    <row r="31" spans="1:13" x14ac:dyDescent="0.25">
      <c r="B31" t="s">
        <v>78</v>
      </c>
      <c r="E31" s="2">
        <v>10000</v>
      </c>
      <c r="F31" s="2"/>
      <c r="H31" t="s">
        <v>78</v>
      </c>
      <c r="L31" s="2">
        <v>10000</v>
      </c>
    </row>
    <row r="32" spans="1:13" x14ac:dyDescent="0.25">
      <c r="B32" t="s">
        <v>9</v>
      </c>
      <c r="E32" s="2">
        <f>I76</f>
        <v>6000</v>
      </c>
      <c r="F32" s="2"/>
      <c r="H32" t="s">
        <v>9</v>
      </c>
      <c r="L32" s="2">
        <v>6000</v>
      </c>
    </row>
    <row r="33" spans="1:13" x14ac:dyDescent="0.25">
      <c r="B33" t="s">
        <v>10</v>
      </c>
      <c r="E33" s="3">
        <f>I78</f>
        <v>5000</v>
      </c>
      <c r="F33" s="2"/>
      <c r="H33" t="s">
        <v>10</v>
      </c>
      <c r="L33" s="3">
        <v>5000</v>
      </c>
    </row>
    <row r="34" spans="1:13" x14ac:dyDescent="0.25">
      <c r="E34" s="2"/>
      <c r="F34" s="3">
        <f>SUM(E26:E33)</f>
        <v>25550</v>
      </c>
      <c r="M34" s="5">
        <f>SUM(L26:L33)</f>
        <v>25550</v>
      </c>
    </row>
    <row r="35" spans="1:13" ht="15.75" thickBot="1" x14ac:dyDescent="0.3">
      <c r="A35" s="1" t="s">
        <v>22</v>
      </c>
      <c r="E35" s="2"/>
      <c r="F35" s="7">
        <f>+F20+F34+F21+F22+F23+F24</f>
        <v>128132</v>
      </c>
      <c r="H35" s="1" t="s">
        <v>41</v>
      </c>
      <c r="M35" s="8">
        <f>+M20+M34+M23</f>
        <v>148682</v>
      </c>
    </row>
    <row r="36" spans="1:13" ht="15.75" thickTop="1" x14ac:dyDescent="0.25"/>
    <row r="37" spans="1:13" x14ac:dyDescent="0.25">
      <c r="A37" s="1" t="s">
        <v>23</v>
      </c>
      <c r="F37" s="23">
        <v>346623</v>
      </c>
      <c r="H37" s="1" t="s">
        <v>42</v>
      </c>
      <c r="M37" s="4">
        <f>F52</f>
        <v>527919</v>
      </c>
    </row>
    <row r="38" spans="1:13" x14ac:dyDescent="0.25">
      <c r="A38" s="1"/>
      <c r="B38" t="s">
        <v>75</v>
      </c>
      <c r="F38" s="23"/>
      <c r="H38" s="1"/>
      <c r="M38" s="4"/>
    </row>
    <row r="39" spans="1:13" x14ac:dyDescent="0.25">
      <c r="B39" t="s">
        <v>55</v>
      </c>
      <c r="F39" s="4">
        <f>-E11</f>
        <v>247963</v>
      </c>
    </row>
    <row r="40" spans="1:13" x14ac:dyDescent="0.25">
      <c r="B40" t="s">
        <v>76</v>
      </c>
      <c r="F40" s="4"/>
    </row>
    <row r="41" spans="1:13" x14ac:dyDescent="0.25">
      <c r="B41" t="s">
        <v>73</v>
      </c>
      <c r="F41" s="24">
        <v>-3000</v>
      </c>
      <c r="H41" t="s">
        <v>74</v>
      </c>
      <c r="M41" s="17">
        <v>-3075</v>
      </c>
    </row>
    <row r="42" spans="1:13" x14ac:dyDescent="0.25">
      <c r="B42" t="s">
        <v>56</v>
      </c>
      <c r="F42" s="25">
        <v>-6000</v>
      </c>
      <c r="M42" s="19"/>
    </row>
    <row r="43" spans="1:13" x14ac:dyDescent="0.25">
      <c r="B43" t="s">
        <v>57</v>
      </c>
      <c r="F43" s="25">
        <v>-2990</v>
      </c>
      <c r="M43" s="19"/>
    </row>
    <row r="44" spans="1:13" x14ac:dyDescent="0.25">
      <c r="B44" t="s">
        <v>59</v>
      </c>
      <c r="F44" s="25">
        <v>-30016</v>
      </c>
      <c r="M44" s="19"/>
    </row>
    <row r="45" spans="1:13" x14ac:dyDescent="0.25">
      <c r="B45" t="s">
        <v>58</v>
      </c>
      <c r="F45" s="25">
        <v>-1326</v>
      </c>
      <c r="M45" s="19"/>
    </row>
    <row r="46" spans="1:13" x14ac:dyDescent="0.25">
      <c r="B46" t="s">
        <v>65</v>
      </c>
      <c r="F46" s="25">
        <v>-1935</v>
      </c>
      <c r="M46" s="19"/>
    </row>
    <row r="47" spans="1:13" x14ac:dyDescent="0.25">
      <c r="B47" t="s">
        <v>66</v>
      </c>
      <c r="F47" s="25">
        <v>-2700</v>
      </c>
      <c r="M47" s="19"/>
    </row>
    <row r="48" spans="1:13" x14ac:dyDescent="0.25">
      <c r="B48" t="s">
        <v>67</v>
      </c>
      <c r="F48" s="25">
        <v>-1200</v>
      </c>
      <c r="H48" t="s">
        <v>67</v>
      </c>
      <c r="M48" s="18">
        <v>-1200</v>
      </c>
    </row>
    <row r="49" spans="1:14" x14ac:dyDescent="0.25">
      <c r="B49" t="s">
        <v>68</v>
      </c>
      <c r="F49" s="25">
        <v>-10000</v>
      </c>
      <c r="H49" t="s">
        <v>68</v>
      </c>
      <c r="M49" s="18">
        <v>-10000</v>
      </c>
    </row>
    <row r="50" spans="1:14" x14ac:dyDescent="0.25">
      <c r="B50" t="s">
        <v>60</v>
      </c>
      <c r="F50" s="26">
        <v>-7500</v>
      </c>
      <c r="M50" s="20"/>
    </row>
    <row r="51" spans="1:14" x14ac:dyDescent="0.25">
      <c r="F51" s="3">
        <f>SUM(F41:F50)</f>
        <v>-66667</v>
      </c>
      <c r="M51" s="3">
        <f>SUM(M41:M50)</f>
        <v>-14275</v>
      </c>
    </row>
    <row r="52" spans="1:14" x14ac:dyDescent="0.25">
      <c r="A52" s="1" t="s">
        <v>24</v>
      </c>
      <c r="F52" s="2">
        <f>F37+F39+F51</f>
        <v>527919</v>
      </c>
      <c r="H52" s="1" t="s">
        <v>43</v>
      </c>
      <c r="M52" s="4">
        <f>SUM(M37:M51)</f>
        <v>499369</v>
      </c>
    </row>
    <row r="53" spans="1:14" x14ac:dyDescent="0.25">
      <c r="F53" s="2"/>
    </row>
    <row r="54" spans="1:14" ht="15.75" thickBot="1" x14ac:dyDescent="0.3">
      <c r="A54" s="1" t="s">
        <v>25</v>
      </c>
      <c r="F54" s="9">
        <f>+F18+F35+F52</f>
        <v>796845</v>
      </c>
      <c r="H54" s="1" t="s">
        <v>44</v>
      </c>
      <c r="M54" s="9">
        <f>+M18+M35+M52</f>
        <v>789201</v>
      </c>
    </row>
    <row r="55" spans="1:14" ht="15.75" thickTop="1" x14ac:dyDescent="0.25">
      <c r="A55" s="1"/>
      <c r="F55" s="10"/>
      <c r="H55" s="1"/>
      <c r="M55" s="10"/>
    </row>
    <row r="56" spans="1:14" ht="15.75" thickBot="1" x14ac:dyDescent="0.3">
      <c r="A56" s="1" t="s">
        <v>12</v>
      </c>
      <c r="F56" s="9">
        <v>136115</v>
      </c>
      <c r="H56" s="1" t="s">
        <v>18</v>
      </c>
      <c r="M56" s="9">
        <f>F56</f>
        <v>136115</v>
      </c>
    </row>
    <row r="57" spans="1:14" ht="21" customHeight="1" thickTop="1" x14ac:dyDescent="0.25">
      <c r="A57" s="1"/>
      <c r="F57" s="10"/>
      <c r="H57" s="1"/>
      <c r="M57" s="10"/>
    </row>
    <row r="58" spans="1:14" ht="15.75" thickBot="1" x14ac:dyDescent="0.3">
      <c r="A58" s="1" t="s">
        <v>69</v>
      </c>
      <c r="D58" s="1"/>
      <c r="E58" s="1"/>
      <c r="F58" s="13">
        <f>+F54+F56</f>
        <v>932960</v>
      </c>
      <c r="H58" s="1" t="s">
        <v>70</v>
      </c>
      <c r="M58" s="13">
        <f>+M54+M56</f>
        <v>925316</v>
      </c>
    </row>
    <row r="59" spans="1:14" ht="15.75" thickTop="1" x14ac:dyDescent="0.25">
      <c r="A59" s="1"/>
      <c r="C59" s="1"/>
      <c r="D59" s="1"/>
      <c r="E59" s="1"/>
      <c r="F59" s="14"/>
      <c r="H59" s="1"/>
      <c r="M59" s="14"/>
    </row>
    <row r="60" spans="1:14" ht="15.75" thickBot="1" x14ac:dyDescent="0.3">
      <c r="A60" s="1"/>
      <c r="B60" s="1" t="s">
        <v>28</v>
      </c>
      <c r="F60" s="13">
        <f>-(F7+F20+F37-F54)</f>
        <v>142647</v>
      </c>
      <c r="H60" s="1" t="s">
        <v>71</v>
      </c>
      <c r="M60" s="13">
        <f>M54-F54</f>
        <v>-7644</v>
      </c>
    </row>
    <row r="61" spans="1:14" ht="15.75" thickTop="1" x14ac:dyDescent="0.25">
      <c r="A61" s="1"/>
      <c r="F61" s="10"/>
      <c r="H61" s="1"/>
      <c r="M61" s="10"/>
    </row>
    <row r="63" spans="1:14" x14ac:dyDescent="0.25">
      <c r="B63" s="1" t="s">
        <v>72</v>
      </c>
    </row>
    <row r="64" spans="1:14" x14ac:dyDescent="0.25">
      <c r="E64" s="21" t="s">
        <v>17</v>
      </c>
      <c r="F64" s="12" t="s">
        <v>19</v>
      </c>
      <c r="G64" t="s">
        <v>36</v>
      </c>
      <c r="H64" s="21" t="s">
        <v>20</v>
      </c>
      <c r="I64" s="12" t="s">
        <v>26</v>
      </c>
      <c r="J64" s="12" t="s">
        <v>37</v>
      </c>
      <c r="K64" s="21" t="s">
        <v>27</v>
      </c>
      <c r="L64" s="12" t="s">
        <v>50</v>
      </c>
      <c r="M64" s="12" t="s">
        <v>50</v>
      </c>
      <c r="N64" s="21" t="s">
        <v>49</v>
      </c>
    </row>
    <row r="65" spans="2:14" x14ac:dyDescent="0.25">
      <c r="E65" s="12" t="s">
        <v>45</v>
      </c>
      <c r="F65" s="12" t="s">
        <v>46</v>
      </c>
      <c r="G65" s="12" t="s">
        <v>47</v>
      </c>
      <c r="H65" s="12" t="s">
        <v>48</v>
      </c>
      <c r="I65" s="12" t="s">
        <v>46</v>
      </c>
      <c r="J65" s="12"/>
      <c r="K65" s="12" t="s">
        <v>48</v>
      </c>
      <c r="L65" s="12" t="s">
        <v>46</v>
      </c>
      <c r="M65" s="12" t="s">
        <v>47</v>
      </c>
      <c r="N65" s="12" t="s">
        <v>48</v>
      </c>
    </row>
    <row r="66" spans="2:14" x14ac:dyDescent="0.25">
      <c r="B66" t="s">
        <v>2</v>
      </c>
      <c r="E66" s="4">
        <v>43821</v>
      </c>
      <c r="F66" s="2">
        <v>3000</v>
      </c>
      <c r="H66" s="4">
        <f>E66+F66+G66</f>
        <v>46821</v>
      </c>
      <c r="I66" s="4">
        <v>3000</v>
      </c>
      <c r="K66" s="22">
        <f>H66+I66+J66</f>
        <v>49821</v>
      </c>
      <c r="L66" s="4">
        <v>3000</v>
      </c>
      <c r="N66" s="4">
        <f>SUM(K66:M66)</f>
        <v>52821</v>
      </c>
    </row>
    <row r="67" spans="2:14" x14ac:dyDescent="0.25">
      <c r="B67" t="s">
        <v>3</v>
      </c>
      <c r="E67" s="4">
        <v>600</v>
      </c>
      <c r="F67" s="2">
        <v>0</v>
      </c>
      <c r="H67" s="4">
        <f t="shared" ref="H67:H78" si="0">E67+F67+G67</f>
        <v>600</v>
      </c>
      <c r="I67" s="4">
        <v>0</v>
      </c>
      <c r="K67" s="22">
        <f t="shared" ref="K67:K78" si="1">H67+I67+J67</f>
        <v>600</v>
      </c>
      <c r="L67" s="4">
        <v>0</v>
      </c>
      <c r="N67" s="4">
        <f t="shared" ref="N67:N78" si="2">SUM(K67:M67)</f>
        <v>600</v>
      </c>
    </row>
    <row r="68" spans="2:14" x14ac:dyDescent="0.25">
      <c r="B68" t="s">
        <v>4</v>
      </c>
      <c r="E68" s="4">
        <v>0</v>
      </c>
      <c r="F68" s="2">
        <v>0</v>
      </c>
      <c r="H68" s="4">
        <f t="shared" si="0"/>
        <v>0</v>
      </c>
      <c r="I68" s="4">
        <v>0</v>
      </c>
      <c r="K68" s="22">
        <f t="shared" si="1"/>
        <v>0</v>
      </c>
      <c r="L68" s="4">
        <v>0</v>
      </c>
      <c r="N68" s="4">
        <f t="shared" si="2"/>
        <v>0</v>
      </c>
    </row>
    <row r="69" spans="2:14" x14ac:dyDescent="0.25">
      <c r="B69" t="s">
        <v>5</v>
      </c>
      <c r="E69" s="4">
        <v>108500</v>
      </c>
      <c r="F69" s="2">
        <v>10000</v>
      </c>
      <c r="G69" s="2">
        <v>-8300</v>
      </c>
      <c r="H69" s="4">
        <f t="shared" si="0"/>
        <v>110200</v>
      </c>
      <c r="I69" s="4">
        <v>0</v>
      </c>
      <c r="J69" s="4">
        <v>-90000</v>
      </c>
      <c r="K69" s="22">
        <f t="shared" si="1"/>
        <v>20200</v>
      </c>
      <c r="L69" s="4">
        <v>0</v>
      </c>
      <c r="M69" s="4">
        <v>-5000</v>
      </c>
      <c r="N69" s="4">
        <f t="shared" si="2"/>
        <v>15200</v>
      </c>
    </row>
    <row r="70" spans="2:14" x14ac:dyDescent="0.25">
      <c r="B70" t="s">
        <v>30</v>
      </c>
      <c r="E70" s="4">
        <v>0</v>
      </c>
      <c r="F70" s="2">
        <v>300</v>
      </c>
      <c r="H70" s="4">
        <f t="shared" si="0"/>
        <v>300</v>
      </c>
      <c r="I70" s="4">
        <v>300</v>
      </c>
      <c r="K70" s="22">
        <f t="shared" si="1"/>
        <v>600</v>
      </c>
      <c r="L70" s="4">
        <v>300</v>
      </c>
      <c r="N70" s="4">
        <f t="shared" si="2"/>
        <v>900</v>
      </c>
    </row>
    <row r="71" spans="2:14" x14ac:dyDescent="0.25">
      <c r="B71" t="s">
        <v>6</v>
      </c>
      <c r="E71" s="4">
        <v>0</v>
      </c>
      <c r="F71" s="2">
        <v>1000</v>
      </c>
      <c r="H71" s="4">
        <f t="shared" si="0"/>
        <v>1000</v>
      </c>
      <c r="I71" s="4">
        <v>1000</v>
      </c>
      <c r="J71" s="4">
        <v>-1500</v>
      </c>
      <c r="K71" s="22">
        <f t="shared" si="1"/>
        <v>500</v>
      </c>
      <c r="L71" s="4">
        <v>1000</v>
      </c>
      <c r="N71" s="4">
        <f t="shared" si="2"/>
        <v>1500</v>
      </c>
    </row>
    <row r="72" spans="2:14" x14ac:dyDescent="0.25">
      <c r="B72" t="s">
        <v>7</v>
      </c>
      <c r="E72" s="4">
        <v>0</v>
      </c>
      <c r="F72" s="2">
        <v>0</v>
      </c>
      <c r="H72" s="4">
        <f t="shared" si="0"/>
        <v>0</v>
      </c>
      <c r="I72" s="4">
        <v>0</v>
      </c>
      <c r="K72" s="22">
        <f t="shared" si="1"/>
        <v>0</v>
      </c>
      <c r="L72" s="4">
        <v>0</v>
      </c>
      <c r="N72" s="4">
        <f t="shared" si="2"/>
        <v>0</v>
      </c>
    </row>
    <row r="73" spans="2:14" x14ac:dyDescent="0.25">
      <c r="B73" t="s">
        <v>15</v>
      </c>
      <c r="E73" s="4">
        <v>5000</v>
      </c>
      <c r="F73" s="2">
        <v>0</v>
      </c>
      <c r="H73" s="4">
        <f t="shared" si="0"/>
        <v>5000</v>
      </c>
      <c r="I73" s="4">
        <v>0</v>
      </c>
      <c r="K73" s="22">
        <f t="shared" si="1"/>
        <v>5000</v>
      </c>
      <c r="L73" s="4">
        <v>0</v>
      </c>
      <c r="N73" s="4">
        <f t="shared" si="2"/>
        <v>5000</v>
      </c>
    </row>
    <row r="74" spans="2:14" x14ac:dyDescent="0.25">
      <c r="B74" t="s">
        <v>11</v>
      </c>
      <c r="E74" s="4">
        <v>900</v>
      </c>
      <c r="F74" s="2">
        <v>150</v>
      </c>
      <c r="H74" s="4">
        <f t="shared" si="0"/>
        <v>1050</v>
      </c>
      <c r="I74" s="4">
        <v>150</v>
      </c>
      <c r="K74" s="22">
        <f t="shared" si="1"/>
        <v>1200</v>
      </c>
      <c r="L74" s="4">
        <v>150</v>
      </c>
      <c r="N74" s="4">
        <f t="shared" si="2"/>
        <v>1350</v>
      </c>
    </row>
    <row r="75" spans="2:14" x14ac:dyDescent="0.25">
      <c r="B75" t="s">
        <v>8</v>
      </c>
      <c r="E75" s="4">
        <v>1011</v>
      </c>
      <c r="F75" s="2">
        <v>100</v>
      </c>
      <c r="H75" s="4">
        <f t="shared" si="0"/>
        <v>1111</v>
      </c>
      <c r="I75" s="4">
        <v>100</v>
      </c>
      <c r="K75" s="22">
        <f t="shared" si="1"/>
        <v>1211</v>
      </c>
      <c r="L75" s="4">
        <v>100</v>
      </c>
      <c r="N75" s="4">
        <f t="shared" si="2"/>
        <v>1311</v>
      </c>
    </row>
    <row r="76" spans="2:14" x14ac:dyDescent="0.25">
      <c r="B76" t="s">
        <v>9</v>
      </c>
      <c r="E76" s="4">
        <v>27000</v>
      </c>
      <c r="F76" s="2">
        <v>6000</v>
      </c>
      <c r="H76" s="4">
        <f t="shared" si="0"/>
        <v>33000</v>
      </c>
      <c r="I76" s="4">
        <v>6000</v>
      </c>
      <c r="K76" s="22">
        <f t="shared" si="1"/>
        <v>39000</v>
      </c>
      <c r="L76" s="4">
        <v>6000</v>
      </c>
      <c r="N76" s="4">
        <f t="shared" si="2"/>
        <v>45000</v>
      </c>
    </row>
    <row r="77" spans="2:14" x14ac:dyDescent="0.25">
      <c r="B77" t="s">
        <v>78</v>
      </c>
      <c r="E77" s="4">
        <v>0</v>
      </c>
      <c r="F77" s="2"/>
      <c r="H77" s="4">
        <v>0</v>
      </c>
      <c r="I77" s="4">
        <v>10000</v>
      </c>
      <c r="K77" s="22">
        <f t="shared" si="1"/>
        <v>10000</v>
      </c>
      <c r="L77" s="4">
        <v>10000</v>
      </c>
      <c r="N77" s="4">
        <f t="shared" si="2"/>
        <v>20000</v>
      </c>
    </row>
    <row r="78" spans="2:14" x14ac:dyDescent="0.25">
      <c r="B78" t="s">
        <v>10</v>
      </c>
      <c r="E78" s="5">
        <v>0</v>
      </c>
      <c r="F78" s="3">
        <v>5000</v>
      </c>
      <c r="G78" s="3">
        <v>-5000</v>
      </c>
      <c r="H78" s="5">
        <f t="shared" si="0"/>
        <v>0</v>
      </c>
      <c r="I78" s="5">
        <v>5000</v>
      </c>
      <c r="J78" s="3">
        <v>-5000</v>
      </c>
      <c r="K78" s="5">
        <f t="shared" si="1"/>
        <v>0</v>
      </c>
      <c r="L78" s="5">
        <v>5000</v>
      </c>
      <c r="M78" s="11"/>
      <c r="N78" s="5">
        <f t="shared" si="2"/>
        <v>5000</v>
      </c>
    </row>
    <row r="79" spans="2:14" x14ac:dyDescent="0.25">
      <c r="E79" s="4">
        <f t="shared" ref="E79:N79" si="3">SUM(E66:E78)</f>
        <v>186832</v>
      </c>
      <c r="F79" s="2">
        <f t="shared" si="3"/>
        <v>25550</v>
      </c>
      <c r="G79" s="2">
        <f t="shared" si="3"/>
        <v>-13300</v>
      </c>
      <c r="H79" s="22">
        <f t="shared" si="3"/>
        <v>199082</v>
      </c>
      <c r="I79" s="4">
        <f t="shared" si="3"/>
        <v>25550</v>
      </c>
      <c r="J79" s="4">
        <f t="shared" si="3"/>
        <v>-96500</v>
      </c>
      <c r="K79" s="4">
        <f t="shared" si="3"/>
        <v>128132</v>
      </c>
      <c r="L79" s="4">
        <f t="shared" si="3"/>
        <v>25550</v>
      </c>
      <c r="M79" s="4">
        <f t="shared" si="3"/>
        <v>-5000</v>
      </c>
      <c r="N79" s="4">
        <f t="shared" si="3"/>
        <v>148682</v>
      </c>
    </row>
    <row r="80" spans="2:14" x14ac:dyDescent="0.25">
      <c r="F80" s="12"/>
      <c r="G80" s="12"/>
      <c r="H80" s="12"/>
    </row>
  </sheetData>
  <pageMargins left="0.70866141732283472" right="0.70866141732283472" top="0.74803149606299213" bottom="0.74803149606299213" header="0.31496062992125984" footer="0.31496062992125984"/>
  <pageSetup paperSize="8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James</dc:creator>
  <cp:lastModifiedBy>Pauline James</cp:lastModifiedBy>
  <cp:lastPrinted>2019-12-10T14:12:55Z</cp:lastPrinted>
  <dcterms:created xsi:type="dcterms:W3CDTF">2010-12-13T11:14:45Z</dcterms:created>
  <dcterms:modified xsi:type="dcterms:W3CDTF">2019-12-10T14:12:57Z</dcterms:modified>
</cp:coreProperties>
</file>